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<sst xmlns="http://schemas.openxmlformats.org/spreadsheetml/2006/main" count="53" uniqueCount="51">
  <si>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DMCs</t>
  </si>
  <si>
    <t>MWs</t>
  </si>
  <si>
    <t>DŁs</t>
  </si>
  <si>
    <t>DŁb</t>
  </si>
  <si>
    <t>MWb</t>
  </si>
  <si>
    <t>DMCb</t>
  </si>
  <si>
    <t>dopuszczalna masa całkowita samochodu</t>
  </si>
  <si>
    <t>masa własna samochodu</t>
  </si>
  <si>
    <t>dopuszczczalna ładowność samochodu</t>
  </si>
  <si>
    <t>dopuszczalna masa całkowita bukmanki</t>
  </si>
  <si>
    <t>masa własna bukmanki</t>
  </si>
  <si>
    <t>dopuszczczalna ładowność bukmanki</t>
  </si>
  <si>
    <t>masa pustej bukmanki</t>
  </si>
  <si>
    <t>DANE Z DOWODÓW REJESTRACYJNYCH:</t>
  </si>
  <si>
    <t>maksymalna możliwa łączna masa przewożonego bagażu i osób (włącznie z kierowcą)</t>
  </si>
  <si>
    <t>maksymalna możliwa łączna masa samochodu, osób  (włącznie z kierowcą) i bagażu</t>
  </si>
  <si>
    <t>masa samochodu z pełnym bakiem, olejami i innymi płynami - bez bagażu i osób</t>
  </si>
  <si>
    <t>maksymalna możliwa łączna masa bukmanki z ładunkiem (końmi, sprzętem itd.)</t>
  </si>
  <si>
    <t>maksymalna możliwa łączna masa koni i innych przewożonych w bukmance rzeczy</t>
  </si>
  <si>
    <t>DANE SZACUNKOWE:</t>
  </si>
  <si>
    <t>RMŁs</t>
  </si>
  <si>
    <t>RMŁb</t>
  </si>
  <si>
    <t>RMCb</t>
  </si>
  <si>
    <t>rzeczywista masa całkowita samochodu</t>
  </si>
  <si>
    <t>rzeczywista masa całkowita bukmanki</t>
  </si>
  <si>
    <t>przewidywana rzeczywista masa ładunku w samochodzie</t>
  </si>
  <si>
    <t>przewidywana  rzeczywista masa ładunku w bukmance</t>
  </si>
  <si>
    <t>szacowana przez nas masa zabieranych w samochodzie osób i bagażu</t>
  </si>
  <si>
    <t>szacowana przez nas masa zabieranych w samochodzie koni i sprzętu</t>
  </si>
  <si>
    <t>[kg]</t>
  </si>
  <si>
    <t>masa ładunku przewożonego w samochodzie jest</t>
  </si>
  <si>
    <t>masa ładunku przewożonego w bukmance jest</t>
  </si>
  <si>
    <t>rodzaj samochodu</t>
  </si>
  <si>
    <t>rodzaj przyczepy</t>
  </si>
  <si>
    <t>lekka - o dopuszczalnej masie całkowitej do 750 kg, ciężka - o DMC powyżej 750 kg</t>
  </si>
  <si>
    <t>rzeczywista masa łączna zespołu pojazdów</t>
  </si>
  <si>
    <t>lekka</t>
  </si>
  <si>
    <t>ciężka</t>
  </si>
  <si>
    <t xml:space="preserve">dane opisujące masy samochodu wprowadzono do arkusza </t>
  </si>
  <si>
    <t xml:space="preserve">dane opisujące masy bukmanki wprowadzono do arkusza </t>
  </si>
  <si>
    <t>informacje o rodzaju samochodu i przyczepy są</t>
  </si>
  <si>
    <t>dopuszczalna masa łączna zespołu pojazdów</t>
  </si>
  <si>
    <t>RMCs+b</t>
  </si>
  <si>
    <t>DMCs+b</t>
  </si>
  <si>
    <t>Wymagana kategoria prawa jazdy
wg DMC pojazdów:</t>
  </si>
  <si>
    <t>osobowy / ciężarowy - wg wpisu do dowodu rejestracyjnego</t>
  </si>
  <si>
    <t>osobowy, ciężarowy o DMC do 3,5t lub autobus</t>
  </si>
  <si>
    <t>ciężarowy o DMC powyżej 3,5 t</t>
  </si>
  <si>
    <t xml:space="preserve">Dla tego zespołu pojazdów stosunek mas rzeczywistych jest </t>
  </si>
  <si>
    <t>KALKULACJA:</t>
  </si>
  <si>
    <t>Uwaga: arkusz nie jest chroniony. Do wprowadzania danych służą pola koloru żółtego. Pozostałych pól nie należy modyfikować.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</si>
</sst>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sz val="10"/>
      <color indexed="23"/>
      <name val="Arial Unicode MS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3" tint="0.39998000860214233"/>
      <name val="Calibri"/>
      <family val="2"/>
    </font>
    <font>
      <b/>
      <sz val="16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0"/>
      <color rgb="FF666666"/>
      <name val="Arial Unicode MS"/>
      <family val="2"/>
    </font>
    <font>
      <b/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E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indent="1"/>
    </xf>
    <xf numFmtId="0" fontId="4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/>
        <i val="0"/>
        <color theme="6" tint="-0.24993999302387238"/>
      </font>
    </dxf>
    <dxf>
      <font>
        <b/>
        <i val="0"/>
        <color theme="6" tint="-0.24993999302387238"/>
      </font>
    </dxf>
    <dxf>
      <font>
        <b/>
        <i val="0"/>
        <color rgb="FFC00000"/>
      </font>
    </dxf>
    <dxf>
      <font>
        <b/>
        <i val="0"/>
        <color theme="6" tint="-0.24993999302387238"/>
      </font>
    </dxf>
    <dxf>
      <font>
        <b/>
        <i val="0"/>
        <color rgb="FFC00000"/>
      </font>
    </dxf>
    <dxf>
      <font>
        <b/>
        <i val="0"/>
        <color theme="6" tint="-0.24993999302387238"/>
      </font>
    </dxf>
    <dxf>
      <font>
        <b/>
        <i val="0"/>
        <color rgb="FFC00000"/>
      </font>
    </dxf>
    <dxf>
      <font>
        <b/>
        <i val="0"/>
        <color theme="6" tint="-0.24993999302387238"/>
      </font>
    </dxf>
    <dxf>
      <font>
        <b/>
        <i val="0"/>
        <color rgb="FFC00000"/>
      </font>
    </dxf>
    <dxf>
      <font>
        <b/>
        <i val="0"/>
        <color theme="6" tint="-0.24993999302387238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theme="6" tint="-0.24993999302387238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6" tint="-0.24993999302387238"/>
      </font>
      <fill>
        <patternFill patternType="none">
          <bgColor indexed="65"/>
        </patternFill>
      </fill>
      <border/>
    </dxf>
    <dxf>
      <font>
        <b/>
        <i val="0"/>
        <color rgb="FFC00000"/>
      </font>
      <border/>
    </dxf>
    <dxf>
      <font>
        <b/>
        <i val="0"/>
        <color theme="6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40.28125" style="0" customWidth="1"/>
    <col min="4" max="4" width="1.421875" style="6" customWidth="1"/>
    <col min="5" max="5" width="76.00390625" style="4" customWidth="1"/>
    <col min="6" max="6" width="16.140625" style="17" hidden="1" customWidth="1"/>
  </cols>
  <sheetData>
    <row r="1" ht="15">
      <c r="B1" s="22" t="s">
        <v>50</v>
      </c>
    </row>
    <row r="3" spans="2:4" ht="15">
      <c r="B3" s="1" t="s">
        <v>13</v>
      </c>
      <c r="C3" s="3" t="s">
        <v>29</v>
      </c>
      <c r="D3" s="13"/>
    </row>
    <row r="4" ht="5.25" customHeight="1"/>
    <row r="5" spans="2:6" ht="15.75" customHeight="1">
      <c r="B5" s="2" t="s">
        <v>32</v>
      </c>
      <c r="C5" s="2">
        <v>1</v>
      </c>
      <c r="E5" s="5" t="s">
        <v>45</v>
      </c>
      <c r="F5" s="17" t="s">
        <v>46</v>
      </c>
    </row>
    <row r="6" spans="1:6" ht="15">
      <c r="A6" s="1" t="s">
        <v>0</v>
      </c>
      <c r="B6" s="2" t="s">
        <v>6</v>
      </c>
      <c r="C6" s="23">
        <v>2380</v>
      </c>
      <c r="D6" s="7"/>
      <c r="E6" s="5" t="s">
        <v>15</v>
      </c>
      <c r="F6" s="17" t="s">
        <v>47</v>
      </c>
    </row>
    <row r="7" spans="1:5" ht="15">
      <c r="A7" s="1" t="s">
        <v>1</v>
      </c>
      <c r="B7" s="2" t="s">
        <v>7</v>
      </c>
      <c r="C7" s="24">
        <v>1780</v>
      </c>
      <c r="E7" s="5" t="s">
        <v>16</v>
      </c>
    </row>
    <row r="8" spans="1:5" ht="15">
      <c r="A8" s="1" t="s">
        <v>2</v>
      </c>
      <c r="B8" s="2" t="s">
        <v>8</v>
      </c>
      <c r="C8" s="24">
        <v>600</v>
      </c>
      <c r="E8" s="5" t="s">
        <v>14</v>
      </c>
    </row>
    <row r="9" ht="5.25" customHeight="1">
      <c r="E9" s="5"/>
    </row>
    <row r="10" spans="2:6" ht="15.75" customHeight="1">
      <c r="B10" s="2" t="s">
        <v>33</v>
      </c>
      <c r="C10" s="2">
        <v>2</v>
      </c>
      <c r="E10" s="5" t="s">
        <v>34</v>
      </c>
      <c r="F10" s="17" t="s">
        <v>36</v>
      </c>
    </row>
    <row r="11" spans="1:6" ht="15">
      <c r="A11" s="1" t="s">
        <v>5</v>
      </c>
      <c r="B11" s="2" t="s">
        <v>9</v>
      </c>
      <c r="C11" s="23">
        <v>1750</v>
      </c>
      <c r="D11" s="7"/>
      <c r="E11" s="5" t="s">
        <v>17</v>
      </c>
      <c r="F11" s="17" t="s">
        <v>37</v>
      </c>
    </row>
    <row r="12" spans="1:5" ht="15">
      <c r="A12" s="1" t="s">
        <v>4</v>
      </c>
      <c r="B12" s="2" t="s">
        <v>10</v>
      </c>
      <c r="C12" s="24">
        <v>780</v>
      </c>
      <c r="E12" s="5" t="s">
        <v>12</v>
      </c>
    </row>
    <row r="13" spans="1:5" ht="15">
      <c r="A13" s="1" t="s">
        <v>3</v>
      </c>
      <c r="B13" s="2" t="s">
        <v>11</v>
      </c>
      <c r="C13" s="24">
        <v>970</v>
      </c>
      <c r="E13" s="5" t="s">
        <v>18</v>
      </c>
    </row>
    <row r="14" ht="6" customHeight="1">
      <c r="E14" s="5"/>
    </row>
    <row r="15" spans="2:6" ht="15.75">
      <c r="B15" t="s">
        <v>38</v>
      </c>
      <c r="C15" t="str">
        <f>IF(C7+C8=C6,"poprawnie","błędnie")</f>
        <v>poprawnie</v>
      </c>
      <c r="E15" s="15"/>
      <c r="F15" s="17">
        <f>IF(C7+C8=C6,1,0)</f>
        <v>1</v>
      </c>
    </row>
    <row r="16" spans="2:6" ht="15">
      <c r="B16" t="s">
        <v>39</v>
      </c>
      <c r="C16" t="str">
        <f>IF(C12+C13=C11,"poprawnie","błędnie")</f>
        <v>poprawnie</v>
      </c>
      <c r="E16" s="5"/>
      <c r="F16" s="17">
        <f>IF(C12+C13=C11,1,0)</f>
        <v>1</v>
      </c>
    </row>
    <row r="17" spans="2:5" ht="15">
      <c r="B17" t="s">
        <v>40</v>
      </c>
      <c r="C17" t="str">
        <f>IF(AND(C5&gt;0,C10&gt;0),"poprawne","błędne")</f>
        <v>poprawne</v>
      </c>
      <c r="E17" s="5"/>
    </row>
    <row r="18" ht="15">
      <c r="E18" s="5"/>
    </row>
    <row r="19" spans="2:5" ht="15">
      <c r="B19" s="1" t="s">
        <v>19</v>
      </c>
      <c r="C19" s="3" t="s">
        <v>29</v>
      </c>
      <c r="D19" s="13"/>
      <c r="E19" s="5"/>
    </row>
    <row r="20" spans="1:5" ht="15">
      <c r="A20" s="1" t="s">
        <v>20</v>
      </c>
      <c r="B20" s="2" t="s">
        <v>25</v>
      </c>
      <c r="C20" s="24">
        <v>500</v>
      </c>
      <c r="E20" s="5" t="s">
        <v>27</v>
      </c>
    </row>
    <row r="21" spans="1:5" ht="15">
      <c r="A21" s="1" t="s">
        <v>21</v>
      </c>
      <c r="B21" s="2" t="s">
        <v>26</v>
      </c>
      <c r="C21" s="24">
        <v>900</v>
      </c>
      <c r="E21" s="5" t="s">
        <v>28</v>
      </c>
    </row>
    <row r="22" spans="2:5" ht="4.5" customHeight="1">
      <c r="B22" s="4"/>
      <c r="C22" s="6"/>
      <c r="E22" s="5"/>
    </row>
    <row r="23" spans="2:6" ht="15">
      <c r="B23" s="6" t="s">
        <v>30</v>
      </c>
      <c r="C23" t="str">
        <f>IF(C20&lt;=C8,"odpowiednia","zbyt duża")</f>
        <v>odpowiednia</v>
      </c>
      <c r="E23" s="5"/>
      <c r="F23" s="17">
        <f>IF(C20&lt;=C8,1,0)</f>
        <v>1</v>
      </c>
    </row>
    <row r="24" spans="2:6" ht="15">
      <c r="B24" s="4" t="s">
        <v>31</v>
      </c>
      <c r="C24" t="str">
        <f>IF(C21&lt;=C13,"odpowiednia","zbyt duża")</f>
        <v>odpowiednia</v>
      </c>
      <c r="E24" s="5"/>
      <c r="F24" s="17">
        <f>IF(C21&lt;=C13,1,0)</f>
        <v>1</v>
      </c>
    </row>
    <row r="25" ht="15">
      <c r="E25" s="5"/>
    </row>
    <row r="26" spans="2:5" ht="15">
      <c r="B26" s="8" t="s">
        <v>49</v>
      </c>
      <c r="E26" s="5"/>
    </row>
    <row r="27" spans="1:6" ht="15">
      <c r="A27" s="1" t="s">
        <v>22</v>
      </c>
      <c r="B27" s="20" t="s">
        <v>23</v>
      </c>
      <c r="C27" s="21">
        <f>C20+C7</f>
        <v>2280</v>
      </c>
      <c r="D27" s="7"/>
      <c r="E27" s="5"/>
      <c r="F27" s="17">
        <f>IF(C27&gt;=C28,1,0)</f>
        <v>1</v>
      </c>
    </row>
    <row r="28" spans="1:6" ht="15">
      <c r="A28" s="1" t="s">
        <v>22</v>
      </c>
      <c r="B28" s="20" t="s">
        <v>24</v>
      </c>
      <c r="C28" s="21">
        <f>C21+C12</f>
        <v>1680</v>
      </c>
      <c r="D28" s="7"/>
      <c r="E28" s="5"/>
      <c r="F28" s="17">
        <f>IF(C27&gt;=(C28*1.4),1,0)</f>
        <v>0</v>
      </c>
    </row>
    <row r="29" spans="1:3" ht="15">
      <c r="A29" s="1" t="s">
        <v>42</v>
      </c>
      <c r="B29" s="20" t="s">
        <v>35</v>
      </c>
      <c r="C29" s="21">
        <f>C27+C28</f>
        <v>3960</v>
      </c>
    </row>
    <row r="30" spans="1:3" ht="15">
      <c r="A30" s="1" t="s">
        <v>43</v>
      </c>
      <c r="B30" s="20" t="s">
        <v>41</v>
      </c>
      <c r="C30" s="21">
        <f>C6+C11</f>
        <v>4130</v>
      </c>
    </row>
    <row r="31" ht="4.5" customHeight="1"/>
    <row r="32" ht="4.5" customHeight="1"/>
    <row r="33" ht="15">
      <c r="B33" s="4"/>
    </row>
    <row r="34" spans="2:3" ht="15">
      <c r="B34" s="19" t="s">
        <v>48</v>
      </c>
      <c r="C34" s="18" t="str">
        <f>IF(C5=1,IF(C27&gt;=C28,"odpowiedni","niewłaściwy"),IF(C5=2,IF(C28&lt;=(C27*1.4),"odpowiedni","niewłaściwy"),"błędny rodzaj samochodu"))</f>
        <v>odpowiedni</v>
      </c>
    </row>
    <row r="35" ht="15">
      <c r="B35" s="4"/>
    </row>
    <row r="36" ht="15.75" thickBot="1">
      <c r="B36" s="4"/>
    </row>
    <row r="37" spans="2:5" ht="37.5" customHeight="1">
      <c r="B37" s="9" t="s">
        <v>44</v>
      </c>
      <c r="C37" s="11"/>
      <c r="D37" s="14"/>
      <c r="E37" s="16"/>
    </row>
    <row r="38" ht="21.75" thickBot="1">
      <c r="B38" s="10" t="str">
        <f>IF(C5=1,IF(C30&lt;=3500,"B",IF(C30&lt;=4250,"B+E lub B + szkolenie","B+E, C1+E, C+E; D+E")),IF(C30&lt;=12000,"C1+E, C+E; D+E","C+E; D+E"))</f>
        <v>B+E lub B + szkolenie</v>
      </c>
    </row>
    <row r="40" spans="1:2" ht="15">
      <c r="A40" s="11"/>
      <c r="B40" s="12"/>
    </row>
  </sheetData>
  <sheetProtection/>
  <conditionalFormatting sqref="C15:D15">
    <cfRule type="expression" priority="19" dxfId="13">
      <formula>(F15=0)</formula>
    </cfRule>
    <cfRule type="expression" priority="20" dxfId="14">
      <formula>(F15=1)</formula>
    </cfRule>
  </conditionalFormatting>
  <conditionalFormatting sqref="C16:D17">
    <cfRule type="expression" priority="17" dxfId="13">
      <formula>(F16=0)</formula>
    </cfRule>
    <cfRule type="expression" priority="18" dxfId="14">
      <formula>(F16=1)</formula>
    </cfRule>
  </conditionalFormatting>
  <conditionalFormatting sqref="C23:D23">
    <cfRule type="expression" priority="11" dxfId="15">
      <formula>(F23=0)</formula>
    </cfRule>
    <cfRule type="expression" priority="12" dxfId="16">
      <formula>(F23=1)</formula>
    </cfRule>
  </conditionalFormatting>
  <conditionalFormatting sqref="C24:D24">
    <cfRule type="expression" priority="9" dxfId="15">
      <formula>(F24=0)</formula>
    </cfRule>
    <cfRule type="expression" priority="10" dxfId="16">
      <formula>(F24=1)</formula>
    </cfRule>
  </conditionalFormatting>
  <conditionalFormatting sqref="C17">
    <cfRule type="expression" priority="6" dxfId="15">
      <formula>OR(C5=0,C10=0)</formula>
    </cfRule>
    <cfRule type="expression" priority="7" dxfId="16">
      <formula>AND(C5&gt;0,C10&gt;0)</formula>
    </cfRule>
  </conditionalFormatting>
  <conditionalFormatting sqref="C33 C35:C36">
    <cfRule type="expression" priority="4" dxfId="15">
      <formula>(F33=0)</formula>
    </cfRule>
    <cfRule type="expression" priority="5" dxfId="16">
      <formula>(F33=1)</formula>
    </cfRule>
  </conditionalFormatting>
  <conditionalFormatting sqref="C34">
    <cfRule type="expression" priority="1" dxfId="16">
      <formula>OR((AND((C5=1),(C27&gt;=C28))),AND((C5=2),(C28&lt;=(C27*1.4))))</formula>
    </cfRule>
  </conditionalFormatting>
  <printOptions/>
  <pageMargins left="0.7" right="0.7" top="0.75" bottom="0.75" header="0.3" footer="0.3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IMCCKATFR</dc:creator>
  <cp:keywords/>
  <dc:description/>
  <cp:lastModifiedBy>IMCCKATFR</cp:lastModifiedBy>
  <dcterms:created xsi:type="dcterms:W3CDTF">2013-04-15T20:22:29Z</dcterms:created>
  <dcterms:modified xsi:type="dcterms:W3CDTF">2013-05-03T18:28:51Z</dcterms:modified>
  <cp:category/>
  <cp:version/>
  <cp:contentType/>
  <cp:contentStatus/>
</cp:coreProperties>
</file>